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80" windowHeight="7305" activeTab="0"/>
  </bookViews>
  <sheets>
    <sheet name="selle  550 kg lacta t4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<sst xmlns="http://schemas.openxmlformats.org/spreadsheetml/2006/main" count="160" uniqueCount="73">
  <si>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 xml:space="preserve">Situation physiologique:  Selle 550kg, Lactation 1er mois </t>
  </si>
  <si>
    <t xml:space="preserve">Partie 1 : Composition de la ration </t>
  </si>
  <si>
    <t>Aliments*</t>
  </si>
  <si>
    <t>Quantité</t>
  </si>
  <si>
    <t>Teneur en MS*</t>
  </si>
  <si>
    <t>Quantités</t>
  </si>
  <si>
    <t>Prix/kg</t>
  </si>
  <si>
    <t>Prix/jour</t>
  </si>
  <si>
    <t>(kg MS)</t>
  </si>
  <si>
    <t>(kg brut)</t>
  </si>
  <si>
    <t>(1) =(3)*(2)</t>
  </si>
  <si>
    <t>(2)</t>
  </si>
  <si>
    <t>(3) = (1) : (2)</t>
  </si>
  <si>
    <t>Partie 2 : Valeur nutritive aliments par kg MS*</t>
  </si>
  <si>
    <t xml:space="preserve">Quantités de  </t>
  </si>
  <si>
    <t>Apports nutritifs  des aliments par jour</t>
  </si>
  <si>
    <t>UFC</t>
  </si>
  <si>
    <t>MADC</t>
  </si>
  <si>
    <t>P</t>
  </si>
  <si>
    <t>Ca</t>
  </si>
  <si>
    <t>Mg</t>
  </si>
  <si>
    <t>Cu</t>
  </si>
  <si>
    <t>Zn</t>
  </si>
  <si>
    <t>MS</t>
  </si>
  <si>
    <t>Vit.A</t>
  </si>
  <si>
    <t>Vit.D</t>
  </si>
  <si>
    <t>Vit.E</t>
  </si>
  <si>
    <t>% de fourrage</t>
  </si>
  <si>
    <t>(g)</t>
  </si>
  <si>
    <t>(mg)</t>
  </si>
  <si>
    <t>kg MS</t>
  </si>
  <si>
    <t>UI</t>
  </si>
  <si>
    <t xml:space="preserve">Ensilage mi fané  FE0600* </t>
  </si>
  <si>
    <t>orge CC0010*</t>
  </si>
  <si>
    <t>T. soja CX0140*</t>
  </si>
  <si>
    <t>avoine CC00 20 *</t>
  </si>
  <si>
    <t>huile CG 0040 *</t>
  </si>
  <si>
    <t>MADC/UFC obtenu</t>
  </si>
  <si>
    <t>Ca/P obtenu</t>
  </si>
  <si>
    <t>Cu/Zn obtenu</t>
  </si>
  <si>
    <t>(2) Apports journaliers totaux calculés</t>
  </si>
  <si>
    <t xml:space="preserve">Partie 3 : Calcul avant correction minérale et vitaminique </t>
  </si>
  <si>
    <t>Options</t>
  </si>
  <si>
    <t>MADC/UFC</t>
  </si>
  <si>
    <t>Ca/P</t>
  </si>
  <si>
    <t>Cu/Zn</t>
  </si>
  <si>
    <t>Vit.A/Vit. D</t>
  </si>
  <si>
    <t xml:space="preserve"> basse</t>
  </si>
  <si>
    <t xml:space="preserve"> haute</t>
  </si>
  <si>
    <t>théorique</t>
  </si>
  <si>
    <t>Théorique</t>
  </si>
  <si>
    <t xml:space="preserve">(1) Apports journaliers recommandés** </t>
  </si>
  <si>
    <t>Consommation (kg MS)</t>
  </si>
  <si>
    <t>Concentration énergètique (UFC/kg MS)</t>
  </si>
  <si>
    <t>Concentration azotée (g MADC/kg MS)</t>
  </si>
  <si>
    <t>solde</t>
  </si>
  <si>
    <t>(3) Solde  (2) – (1)</t>
  </si>
  <si>
    <t>(4) % d'erreur = (3)/(1)</t>
  </si>
  <si>
    <t>Partie 4 :  Conception de l'AMV, solde mineral et vitaminique</t>
  </si>
  <si>
    <t>Ca/P final</t>
  </si>
  <si>
    <t>Cu/Zn final</t>
  </si>
  <si>
    <t>Vit.A/Vit. D final</t>
  </si>
  <si>
    <t>(g/kg)</t>
  </si>
  <si>
    <t>(mg/kg)</t>
  </si>
  <si>
    <t>UI/kg</t>
  </si>
  <si>
    <t xml:space="preserve">kg </t>
  </si>
  <si>
    <t>avec AMV</t>
  </si>
  <si>
    <t>(4) Apports AMV</t>
  </si>
  <si>
    <t xml:space="preserve">(4) Apports journaliers totaux calculés </t>
  </si>
  <si>
    <t xml:space="preserve">solde final </t>
  </si>
  <si>
    <t>% de (1)</t>
  </si>
  <si>
    <t>*Table des aliments chapitre 10</t>
  </si>
  <si>
    <t>** Tableau des apports recommandés chapitre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</si>
</sst>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50" applyFont="1" applyFill="1" applyBorder="1" applyAlignment="1">
      <alignment horizontal="center" vertical="top"/>
      <protection/>
    </xf>
    <xf numFmtId="2" fontId="2" fillId="33" borderId="0" xfId="50" applyNumberFormat="1" applyFont="1" applyFill="1" applyBorder="1" applyAlignment="1">
      <alignment horizontal="center" vertical="top"/>
      <protection/>
    </xf>
    <xf numFmtId="2" fontId="2" fillId="33" borderId="12" xfId="50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2" fontId="2" fillId="34" borderId="14" xfId="50" applyNumberFormat="1" applyFont="1" applyFill="1" applyBorder="1" applyAlignment="1">
      <alignment horizontal="center" vertical="top" wrapText="1"/>
      <protection/>
    </xf>
    <xf numFmtId="0" fontId="2" fillId="34" borderId="14" xfId="50" applyFont="1" applyFill="1" applyBorder="1" applyAlignment="1">
      <alignment horizontal="center" vertical="top" wrapText="1"/>
      <protection/>
    </xf>
    <xf numFmtId="164" fontId="0" fillId="34" borderId="14" xfId="50" applyNumberFormat="1" applyFont="1" applyFill="1" applyBorder="1" applyAlignment="1">
      <alignment horizontal="center"/>
      <protection/>
    </xf>
    <xf numFmtId="164" fontId="2" fillId="34" borderId="14" xfId="50" applyNumberFormat="1" applyFont="1" applyFill="1" applyBorder="1" applyAlignment="1">
      <alignment horizontal="center" vertical="top" wrapText="1"/>
      <protection/>
    </xf>
    <xf numFmtId="2" fontId="2" fillId="34" borderId="14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164" fontId="2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 vertical="top" wrapText="1"/>
    </xf>
    <xf numFmtId="2" fontId="2" fillId="34" borderId="15" xfId="50" applyNumberFormat="1" applyFont="1" applyFill="1" applyBorder="1" applyAlignment="1">
      <alignment horizontal="center" vertical="top" wrapText="1"/>
      <protection/>
    </xf>
    <xf numFmtId="0" fontId="2" fillId="34" borderId="16" xfId="50" applyFont="1" applyFill="1" applyBorder="1" applyAlignment="1">
      <alignment horizontal="center" vertical="top" wrapText="1"/>
      <protection/>
    </xf>
    <xf numFmtId="164" fontId="2" fillId="34" borderId="16" xfId="50" applyNumberFormat="1" applyFont="1" applyFill="1" applyBorder="1" applyAlignment="1">
      <alignment horizontal="center"/>
      <protection/>
    </xf>
    <xf numFmtId="164" fontId="2" fillId="34" borderId="16" xfId="50" applyNumberFormat="1" applyFont="1" applyFill="1" applyBorder="1" applyAlignment="1">
      <alignment horizontal="center" vertical="top" wrapText="1"/>
      <protection/>
    </xf>
    <xf numFmtId="2" fontId="2" fillId="34" borderId="16" xfId="50" applyNumberFormat="1" applyFont="1" applyFill="1" applyBorder="1" applyAlignment="1">
      <alignment horizontal="center" vertical="top" wrapText="1"/>
      <protection/>
    </xf>
    <xf numFmtId="164" fontId="2" fillId="34" borderId="16" xfId="50" applyNumberFormat="1" applyFont="1" applyFill="1" applyBorder="1">
      <alignment/>
      <protection/>
    </xf>
    <xf numFmtId="164" fontId="2" fillId="34" borderId="12" xfId="0" applyNumberFormat="1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2" fontId="2" fillId="34" borderId="16" xfId="0" applyNumberFormat="1" applyFont="1" applyFill="1" applyBorder="1" applyAlignment="1">
      <alignment horizontal="center" vertical="top" wrapText="1"/>
    </xf>
    <xf numFmtId="1" fontId="2" fillId="34" borderId="16" xfId="0" applyNumberFormat="1" applyFont="1" applyFill="1" applyBorder="1" applyAlignment="1">
      <alignment horizontal="center" vertical="top" wrapText="1"/>
    </xf>
    <xf numFmtId="164" fontId="2" fillId="34" borderId="16" xfId="0" applyNumberFormat="1" applyFont="1" applyFill="1" applyBorder="1" applyAlignment="1">
      <alignment horizontal="center" vertical="top" wrapText="1"/>
    </xf>
    <xf numFmtId="3" fontId="2" fillId="34" borderId="16" xfId="0" applyNumberFormat="1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Border="1" applyAlignment="1">
      <alignment horizontal="left" vertical="top" wrapText="1"/>
    </xf>
    <xf numFmtId="16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2" fontId="2" fillId="33" borderId="19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164" fontId="2" fillId="33" borderId="19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 vertical="top" wrapText="1"/>
    </xf>
    <xf numFmtId="1" fontId="2" fillId="33" borderId="19" xfId="0" applyNumberFormat="1" applyFont="1" applyFill="1" applyBorder="1" applyAlignment="1">
      <alignment horizontal="center" vertical="top" wrapText="1"/>
    </xf>
    <xf numFmtId="164" fontId="2" fillId="33" borderId="22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164" fontId="2" fillId="33" borderId="16" xfId="0" applyNumberFormat="1" applyFont="1" applyFill="1" applyBorder="1" applyAlignment="1">
      <alignment horizontal="center" vertical="top" wrapText="1"/>
    </xf>
    <xf numFmtId="3" fontId="2" fillId="33" borderId="16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top" wrapText="1"/>
    </xf>
    <xf numFmtId="3" fontId="2" fillId="33" borderId="19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2" fontId="2" fillId="33" borderId="0" xfId="0" applyNumberFormat="1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1" fontId="2" fillId="33" borderId="17" xfId="0" applyNumberFormat="1" applyFont="1" applyFill="1" applyBorder="1" applyAlignment="1">
      <alignment horizontal="center" vertical="top" wrapText="1"/>
    </xf>
    <xf numFmtId="164" fontId="2" fillId="33" borderId="17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/>
    </xf>
    <xf numFmtId="164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/>
    </xf>
    <xf numFmtId="1" fontId="2" fillId="33" borderId="22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 horizontal="center" vertical="top" wrapText="1"/>
    </xf>
    <xf numFmtId="1" fontId="3" fillId="33" borderId="17" xfId="0" applyNumberFormat="1" applyFont="1" applyFill="1" applyBorder="1" applyAlignment="1">
      <alignment horizontal="center" vertical="top" wrapText="1"/>
    </xf>
    <xf numFmtId="164" fontId="3" fillId="33" borderId="17" xfId="0" applyNumberFormat="1" applyFont="1" applyFill="1" applyBorder="1" applyAlignment="1">
      <alignment horizontal="center" vertical="top" wrapText="1"/>
    </xf>
    <xf numFmtId="3" fontId="3" fillId="33" borderId="17" xfId="0" applyNumberFormat="1" applyFont="1" applyFill="1" applyBorder="1" applyAlignment="1">
      <alignment horizontal="center" vertical="top" wrapText="1"/>
    </xf>
    <xf numFmtId="9" fontId="2" fillId="33" borderId="19" xfId="5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9" fontId="2" fillId="33" borderId="23" xfId="5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9" fontId="2" fillId="33" borderId="0" xfId="5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top" wrapText="1"/>
    </xf>
    <xf numFmtId="9" fontId="2" fillId="33" borderId="13" xfId="51" applyFont="1" applyFill="1" applyBorder="1" applyAlignment="1">
      <alignment horizontal="center" vertical="top" wrapText="1"/>
    </xf>
    <xf numFmtId="164" fontId="2" fillId="33" borderId="15" xfId="51" applyNumberFormat="1" applyFont="1" applyFill="1" applyBorder="1" applyAlignment="1">
      <alignment horizontal="center" vertical="top" wrapText="1"/>
    </xf>
    <xf numFmtId="3" fontId="2" fillId="33" borderId="15" xfId="51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164" fontId="2" fillId="33" borderId="12" xfId="51" applyNumberFormat="1" applyFont="1" applyFill="1" applyBorder="1" applyAlignment="1">
      <alignment horizontal="center" vertical="top" wrapText="1"/>
    </xf>
    <xf numFmtId="9" fontId="2" fillId="33" borderId="17" xfId="51" applyNumberFormat="1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164" fontId="39" fillId="33" borderId="12" xfId="51" applyNumberFormat="1" applyFont="1" applyFill="1" applyBorder="1" applyAlignment="1">
      <alignment horizontal="center" vertical="top" wrapText="1"/>
    </xf>
    <xf numFmtId="3" fontId="39" fillId="33" borderId="12" xfId="51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9" fontId="2" fillId="33" borderId="24" xfId="0" applyNumberFormat="1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/>
    </xf>
    <xf numFmtId="2" fontId="2" fillId="35" borderId="16" xfId="0" applyNumberFormat="1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2" fontId="2" fillId="35" borderId="17" xfId="0" applyNumberFormat="1" applyFont="1" applyFill="1" applyBorder="1" applyAlignment="1">
      <alignment horizontal="center" vertical="top" wrapText="1"/>
    </xf>
    <xf numFmtId="1" fontId="2" fillId="35" borderId="16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2" fillId="35" borderId="14" xfId="50" applyFont="1" applyFill="1" applyBorder="1" applyAlignment="1">
      <alignment horizontal="center" vertical="top"/>
      <protection/>
    </xf>
    <xf numFmtId="1" fontId="2" fillId="35" borderId="2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vertical="top"/>
    </xf>
    <xf numFmtId="9" fontId="2" fillId="35" borderId="2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23" xfId="0" applyNumberFormat="1" applyFont="1" applyFill="1" applyBorder="1" applyAlignment="1">
      <alignment/>
    </xf>
    <xf numFmtId="0" fontId="2" fillId="34" borderId="23" xfId="50" applyFont="1" applyFill="1" applyBorder="1" applyAlignment="1">
      <alignment horizontal="center" vertical="top" wrapText="1"/>
      <protection/>
    </xf>
    <xf numFmtId="2" fontId="2" fillId="34" borderId="23" xfId="50" applyNumberFormat="1" applyFont="1" applyFill="1" applyBorder="1" applyAlignment="1">
      <alignment horizontal="center" vertical="top" wrapText="1"/>
      <protection/>
    </xf>
    <xf numFmtId="2" fontId="2" fillId="34" borderId="15" xfId="50" applyNumberFormat="1" applyFont="1" applyFill="1" applyBorder="1" applyAlignment="1">
      <alignment horizontal="center" vertical="top" wrapText="1"/>
      <protection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/>
    </xf>
    <xf numFmtId="0" fontId="2" fillId="34" borderId="0" xfId="50" applyFont="1" applyFill="1" applyBorder="1" applyAlignment="1">
      <alignment horizontal="center" vertical="top" wrapText="1"/>
      <protection/>
    </xf>
    <xf numFmtId="2" fontId="2" fillId="34" borderId="0" xfId="50" applyNumberFormat="1" applyFont="1" applyFill="1" applyBorder="1" applyAlignment="1">
      <alignment horizontal="center" vertical="top" wrapText="1"/>
      <protection/>
    </xf>
    <xf numFmtId="2" fontId="2" fillId="34" borderId="12" xfId="50" applyNumberFormat="1" applyFont="1" applyFill="1" applyBorder="1" applyAlignment="1">
      <alignment horizontal="center" vertical="top" wrapText="1"/>
      <protection/>
    </xf>
    <xf numFmtId="0" fontId="2" fillId="34" borderId="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3" fillId="33" borderId="18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3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9" fontId="2" fillId="33" borderId="19" xfId="51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22" xfId="0" applyFont="1" applyFill="1" applyBorder="1" applyAlignment="1">
      <alignment horizontal="left" vertical="top" wrapText="1"/>
    </xf>
    <xf numFmtId="9" fontId="2" fillId="33" borderId="16" xfId="5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/>
    </xf>
    <xf numFmtId="9" fontId="2" fillId="33" borderId="17" xfId="5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/>
    </xf>
    <xf numFmtId="9" fontId="39" fillId="33" borderId="17" xfId="51" applyFont="1" applyFill="1" applyBorder="1" applyAlignment="1">
      <alignment horizontal="left" vertical="top" wrapText="1"/>
    </xf>
    <xf numFmtId="0" fontId="39" fillId="33" borderId="17" xfId="0" applyFont="1" applyFill="1" applyBorder="1" applyAlignment="1">
      <alignment/>
    </xf>
    <xf numFmtId="2" fontId="2" fillId="33" borderId="22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5"/>
  <sheetViews>
    <sheetView tabSelected="1" zoomScale="75" zoomScaleNormal="75" zoomScalePageLayoutView="0" workbookViewId="0" topLeftCell="A1">
      <selection activeCell="N5" sqref="N5"/>
    </sheetView>
  </sheetViews>
  <sheetFormatPr defaultColWidth="11.421875" defaultRowHeight="12.75"/>
  <cols>
    <col min="1" max="19" width="11.421875" style="34" customWidth="1"/>
    <col min="20" max="20" width="15.8515625" style="34" customWidth="1"/>
    <col min="21" max="21" width="16.28125" style="34" customWidth="1"/>
    <col min="22" max="22" width="11.57421875" style="34" customWidth="1"/>
    <col min="23" max="23" width="13.57421875" style="34" customWidth="1"/>
    <col min="24" max="16384" width="11.421875" style="34" customWidth="1"/>
  </cols>
  <sheetData>
    <row r="1" spans="1:5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ht="38.2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35"/>
      <c r="L3" s="35"/>
      <c r="M3" s="36"/>
      <c r="N3" s="1"/>
      <c r="O3" s="1"/>
      <c r="P3" s="1"/>
      <c r="Q3" s="1"/>
      <c r="R3" s="1"/>
      <c r="S3" s="1"/>
      <c r="T3" s="1"/>
      <c r="U3" s="1"/>
      <c r="V3" s="1"/>
      <c r="W3" s="1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ht="12.75">
      <c r="A4" s="37"/>
      <c r="B4" s="38"/>
      <c r="C4" s="39"/>
      <c r="D4" s="39"/>
      <c r="E4" s="39"/>
      <c r="F4" s="39"/>
      <c r="G4" s="39"/>
      <c r="H4" s="39"/>
      <c r="I4" s="39"/>
      <c r="J4" s="39"/>
      <c r="K4" s="35"/>
      <c r="L4" s="35"/>
      <c r="M4" s="36"/>
      <c r="N4" s="1"/>
      <c r="O4" s="1"/>
      <c r="P4" s="1"/>
      <c r="Q4" s="1"/>
      <c r="R4" s="1"/>
      <c r="S4" s="1"/>
      <c r="T4" s="1"/>
      <c r="U4" s="1"/>
      <c r="V4" s="1"/>
      <c r="W4" s="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2.75" customHeight="1">
      <c r="A5" s="147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40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54" ht="12.75">
      <c r="A6" s="150" t="s">
        <v>2</v>
      </c>
      <c r="B6" s="151"/>
      <c r="C6" s="156" t="s">
        <v>3</v>
      </c>
      <c r="D6" s="156"/>
      <c r="E6" s="156" t="s">
        <v>4</v>
      </c>
      <c r="F6" s="156"/>
      <c r="G6" s="156"/>
      <c r="H6" s="156" t="s">
        <v>5</v>
      </c>
      <c r="I6" s="156"/>
      <c r="J6" s="41" t="s">
        <v>6</v>
      </c>
      <c r="K6" s="41" t="s">
        <v>7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ht="12.75">
      <c r="A7" s="152"/>
      <c r="B7" s="153"/>
      <c r="C7" s="157" t="s">
        <v>8</v>
      </c>
      <c r="D7" s="158"/>
      <c r="E7" s="43"/>
      <c r="F7" s="44"/>
      <c r="G7" s="45"/>
      <c r="H7" s="157" t="s">
        <v>9</v>
      </c>
      <c r="I7" s="158"/>
      <c r="J7" s="46"/>
      <c r="K7" s="46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54" ht="12.75">
      <c r="A8" s="154"/>
      <c r="B8" s="155"/>
      <c r="C8" s="159" t="s">
        <v>10</v>
      </c>
      <c r="D8" s="160"/>
      <c r="E8" s="159" t="s">
        <v>11</v>
      </c>
      <c r="F8" s="161"/>
      <c r="G8" s="160"/>
      <c r="H8" s="162" t="s">
        <v>12</v>
      </c>
      <c r="I8" s="161"/>
      <c r="J8" s="47"/>
      <c r="K8" s="4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54" ht="12.75">
      <c r="A9" s="163" t="str">
        <f>A20</f>
        <v>Ensilage mi fané  FE0600* </v>
      </c>
      <c r="B9" s="164"/>
      <c r="C9" s="165">
        <f>H9*E9</f>
        <v>8.25</v>
      </c>
      <c r="D9" s="166"/>
      <c r="E9" s="167">
        <v>0.55</v>
      </c>
      <c r="F9" s="167"/>
      <c r="G9" s="167"/>
      <c r="H9" s="168">
        <v>15</v>
      </c>
      <c r="I9" s="169"/>
      <c r="J9" s="1"/>
      <c r="K9" s="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</row>
    <row r="10" spans="1:54" ht="12.75">
      <c r="A10" s="163" t="str">
        <f>A21</f>
        <v>orge CC0010*</v>
      </c>
      <c r="B10" s="164"/>
      <c r="C10" s="170">
        <f>H10*E10</f>
        <v>2.175</v>
      </c>
      <c r="D10" s="171"/>
      <c r="E10" s="172">
        <v>0.87</v>
      </c>
      <c r="F10" s="172"/>
      <c r="G10" s="172"/>
      <c r="H10" s="173">
        <v>2.5</v>
      </c>
      <c r="I10" s="174"/>
      <c r="J10" s="1"/>
      <c r="K10" s="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</row>
    <row r="11" spans="1:54" ht="12.75">
      <c r="A11" s="163" t="str">
        <f>A22</f>
        <v>T. soja CX0140*</v>
      </c>
      <c r="B11" s="164"/>
      <c r="C11" s="170">
        <f>H11*E11</f>
        <v>0.616</v>
      </c>
      <c r="D11" s="171"/>
      <c r="E11" s="175">
        <v>0.88</v>
      </c>
      <c r="F11" s="175"/>
      <c r="G11" s="175"/>
      <c r="H11" s="173">
        <v>0.7</v>
      </c>
      <c r="I11" s="174"/>
      <c r="J11" s="1"/>
      <c r="K11" s="1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ht="12.75">
      <c r="A12" s="163" t="str">
        <f>A23</f>
        <v>avoine CC00 20 *</v>
      </c>
      <c r="B12" s="176"/>
      <c r="C12" s="177">
        <f>H12*E12</f>
        <v>2.175</v>
      </c>
      <c r="D12" s="171"/>
      <c r="E12" s="172">
        <v>0.87</v>
      </c>
      <c r="F12" s="172"/>
      <c r="G12" s="172"/>
      <c r="H12" s="173">
        <v>2.5</v>
      </c>
      <c r="I12" s="174"/>
      <c r="J12" s="1"/>
      <c r="K12" s="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ht="12.75">
      <c r="A13" s="178" t="str">
        <f>A24</f>
        <v>huile CG 0040 *</v>
      </c>
      <c r="B13" s="209"/>
      <c r="C13" s="227">
        <f>H13*E13</f>
        <v>0.08</v>
      </c>
      <c r="D13" s="228"/>
      <c r="E13" s="229">
        <v>1</v>
      </c>
      <c r="F13" s="229"/>
      <c r="G13" s="229"/>
      <c r="H13" s="180">
        <v>0.08</v>
      </c>
      <c r="I13" s="181"/>
      <c r="J13" s="1"/>
      <c r="K13" s="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ht="12.75">
      <c r="A15" s="48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ht="15" customHeight="1">
      <c r="A16" s="182" t="s">
        <v>13</v>
      </c>
      <c r="B16" s="183"/>
      <c r="C16" s="183"/>
      <c r="D16" s="183"/>
      <c r="E16" s="183"/>
      <c r="F16" s="183"/>
      <c r="G16" s="184"/>
      <c r="H16" s="18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50"/>
      <c r="V16" s="50"/>
      <c r="W16" s="51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4" ht="12.75" customHeight="1">
      <c r="A17" s="185" t="s">
        <v>2</v>
      </c>
      <c r="B17" s="186"/>
      <c r="C17" s="52"/>
      <c r="D17" s="52"/>
      <c r="E17" s="52"/>
      <c r="F17" s="52"/>
      <c r="G17" s="52"/>
      <c r="H17" s="53"/>
      <c r="I17" s="53"/>
      <c r="J17" s="54" t="s">
        <v>14</v>
      </c>
      <c r="K17" s="162" t="s">
        <v>15</v>
      </c>
      <c r="L17" s="191"/>
      <c r="M17" s="191"/>
      <c r="N17" s="191"/>
      <c r="O17" s="191"/>
      <c r="P17" s="191"/>
      <c r="Q17" s="191"/>
      <c r="R17" s="191"/>
      <c r="S17" s="191"/>
      <c r="T17" s="191"/>
      <c r="U17" s="55"/>
      <c r="V17" s="1"/>
      <c r="W17" s="56"/>
      <c r="X17" s="1"/>
      <c r="Y17" s="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ht="12.75">
      <c r="A18" s="187"/>
      <c r="B18" s="188"/>
      <c r="C18" s="54" t="s">
        <v>16</v>
      </c>
      <c r="D18" s="54" t="s">
        <v>17</v>
      </c>
      <c r="E18" s="54" t="s">
        <v>18</v>
      </c>
      <c r="F18" s="54" t="s">
        <v>19</v>
      </c>
      <c r="G18" s="54" t="s">
        <v>20</v>
      </c>
      <c r="H18" s="54" t="s">
        <v>21</v>
      </c>
      <c r="I18" s="54" t="s">
        <v>22</v>
      </c>
      <c r="J18" s="54" t="s">
        <v>23</v>
      </c>
      <c r="K18" s="54" t="s">
        <v>16</v>
      </c>
      <c r="L18" s="54" t="s">
        <v>17</v>
      </c>
      <c r="M18" s="54" t="s">
        <v>18</v>
      </c>
      <c r="N18" s="54" t="s">
        <v>19</v>
      </c>
      <c r="O18" s="54" t="s">
        <v>20</v>
      </c>
      <c r="P18" s="57" t="str">
        <f>H18</f>
        <v>Cu</v>
      </c>
      <c r="Q18" s="54" t="str">
        <f>I18</f>
        <v>Zn</v>
      </c>
      <c r="R18" s="54" t="s">
        <v>24</v>
      </c>
      <c r="S18" s="58" t="s">
        <v>25</v>
      </c>
      <c r="T18" s="58" t="s">
        <v>26</v>
      </c>
      <c r="U18" s="144" t="s">
        <v>27</v>
      </c>
      <c r="V18" s="1"/>
      <c r="W18" s="59"/>
      <c r="X18" s="1"/>
      <c r="Y18" s="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ht="12.75">
      <c r="A19" s="189"/>
      <c r="B19" s="190"/>
      <c r="C19" s="60"/>
      <c r="D19" s="61"/>
      <c r="E19" s="62" t="s">
        <v>28</v>
      </c>
      <c r="F19" s="63" t="s">
        <v>28</v>
      </c>
      <c r="G19" s="63" t="s">
        <v>28</v>
      </c>
      <c r="H19" s="63" t="s">
        <v>29</v>
      </c>
      <c r="I19" s="63" t="s">
        <v>29</v>
      </c>
      <c r="J19" s="60" t="s">
        <v>30</v>
      </c>
      <c r="K19" s="60"/>
      <c r="L19" s="64" t="s">
        <v>28</v>
      </c>
      <c r="M19" s="63" t="s">
        <v>28</v>
      </c>
      <c r="N19" s="63" t="s">
        <v>28</v>
      </c>
      <c r="O19" s="63" t="s">
        <v>28</v>
      </c>
      <c r="P19" s="63" t="s">
        <v>29</v>
      </c>
      <c r="Q19" s="63" t="s">
        <v>29</v>
      </c>
      <c r="R19" s="63" t="s">
        <v>31</v>
      </c>
      <c r="S19" s="65" t="s">
        <v>31</v>
      </c>
      <c r="T19" s="65" t="s">
        <v>31</v>
      </c>
      <c r="U19" s="145"/>
      <c r="V19" s="1"/>
      <c r="W19" s="59"/>
      <c r="X19" s="1"/>
      <c r="Y19" s="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ht="12.75">
      <c r="A20" s="192" t="s">
        <v>32</v>
      </c>
      <c r="B20" s="193"/>
      <c r="C20" s="10">
        <v>0.47</v>
      </c>
      <c r="D20" s="11">
        <v>53</v>
      </c>
      <c r="E20" s="12">
        <v>3.1</v>
      </c>
      <c r="F20" s="13">
        <v>5.2</v>
      </c>
      <c r="G20" s="13">
        <v>2.4</v>
      </c>
      <c r="H20" s="13">
        <v>5.2</v>
      </c>
      <c r="I20" s="13">
        <v>29</v>
      </c>
      <c r="J20" s="66">
        <f>C9</f>
        <v>8.25</v>
      </c>
      <c r="K20" s="66">
        <f>$J20*C20</f>
        <v>3.8775</v>
      </c>
      <c r="L20" s="67">
        <f aca="true" t="shared" si="0" ref="L20:Q24">$J20*D20</f>
        <v>437.25</v>
      </c>
      <c r="M20" s="68">
        <f t="shared" si="0"/>
        <v>25.575</v>
      </c>
      <c r="N20" s="68">
        <f t="shared" si="0"/>
        <v>42.9</v>
      </c>
      <c r="O20" s="68">
        <f t="shared" si="0"/>
        <v>19.8</v>
      </c>
      <c r="P20" s="68">
        <f t="shared" si="0"/>
        <v>42.9</v>
      </c>
      <c r="Q20" s="68">
        <f t="shared" si="0"/>
        <v>239.25</v>
      </c>
      <c r="R20" s="69"/>
      <c r="S20" s="69"/>
      <c r="T20" s="69"/>
      <c r="U20" s="2"/>
      <c r="V20" s="1"/>
      <c r="W20" s="59"/>
      <c r="X20" s="1"/>
      <c r="Y20" s="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</row>
    <row r="21" spans="1:54" ht="12.75">
      <c r="A21" s="194" t="s">
        <v>33</v>
      </c>
      <c r="B21" s="195"/>
      <c r="C21" s="10">
        <v>1.14</v>
      </c>
      <c r="D21" s="11">
        <v>82</v>
      </c>
      <c r="E21" s="12">
        <v>4</v>
      </c>
      <c r="F21" s="13">
        <v>0.8</v>
      </c>
      <c r="G21" s="13">
        <v>1.3</v>
      </c>
      <c r="H21" s="13">
        <v>2</v>
      </c>
      <c r="I21" s="13">
        <v>22</v>
      </c>
      <c r="J21" s="66">
        <f>C10</f>
        <v>2.175</v>
      </c>
      <c r="K21" s="66">
        <f>$J21*C21</f>
        <v>2.4794999999999994</v>
      </c>
      <c r="L21" s="67">
        <f t="shared" si="0"/>
        <v>178.35</v>
      </c>
      <c r="M21" s="68">
        <f t="shared" si="0"/>
        <v>8.7</v>
      </c>
      <c r="N21" s="68">
        <f t="shared" si="0"/>
        <v>1.74</v>
      </c>
      <c r="O21" s="68">
        <f t="shared" si="0"/>
        <v>2.8274999999999997</v>
      </c>
      <c r="P21" s="68">
        <f t="shared" si="0"/>
        <v>4.35</v>
      </c>
      <c r="Q21" s="68">
        <f t="shared" si="0"/>
        <v>47.849999999999994</v>
      </c>
      <c r="R21" s="69"/>
      <c r="S21" s="69"/>
      <c r="T21" s="69"/>
      <c r="U21" s="70"/>
      <c r="V21" s="1"/>
      <c r="W21" s="59"/>
      <c r="X21" s="1"/>
      <c r="Y21" s="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ht="12.75">
      <c r="A22" s="194" t="s">
        <v>34</v>
      </c>
      <c r="B22" s="195"/>
      <c r="C22" s="14">
        <v>0.94</v>
      </c>
      <c r="D22" s="15">
        <v>427</v>
      </c>
      <c r="E22" s="16">
        <v>7.1</v>
      </c>
      <c r="F22" s="17">
        <v>3.9</v>
      </c>
      <c r="G22" s="17">
        <v>3.3</v>
      </c>
      <c r="H22" s="17">
        <v>19</v>
      </c>
      <c r="I22" s="17">
        <v>54</v>
      </c>
      <c r="J22" s="66">
        <f>C11</f>
        <v>0.616</v>
      </c>
      <c r="K22" s="66">
        <f>$J22*C22</f>
        <v>0.57904</v>
      </c>
      <c r="L22" s="67">
        <f t="shared" si="0"/>
        <v>263.032</v>
      </c>
      <c r="M22" s="68">
        <f t="shared" si="0"/>
        <v>4.3736</v>
      </c>
      <c r="N22" s="68">
        <f t="shared" si="0"/>
        <v>2.4024</v>
      </c>
      <c r="O22" s="68">
        <f t="shared" si="0"/>
        <v>2.0328</v>
      </c>
      <c r="P22" s="68">
        <f t="shared" si="0"/>
        <v>11.704</v>
      </c>
      <c r="Q22" s="68">
        <f t="shared" si="0"/>
        <v>33.264</v>
      </c>
      <c r="R22" s="69"/>
      <c r="S22" s="69"/>
      <c r="T22" s="71"/>
      <c r="U22" s="70"/>
      <c r="V22" s="1"/>
      <c r="W22" s="59"/>
      <c r="X22" s="1"/>
      <c r="Y22" s="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ht="12.75">
      <c r="A23" s="196" t="s">
        <v>35</v>
      </c>
      <c r="B23" s="195"/>
      <c r="C23" s="18">
        <v>0.99</v>
      </c>
      <c r="D23" s="19">
        <v>78</v>
      </c>
      <c r="E23" s="20">
        <v>3.6</v>
      </c>
      <c r="F23" s="21">
        <v>1.2</v>
      </c>
      <c r="G23" s="21">
        <v>1.1</v>
      </c>
      <c r="H23" s="21">
        <v>3.5</v>
      </c>
      <c r="I23" s="21">
        <v>25.2</v>
      </c>
      <c r="J23" s="66">
        <f>C12</f>
        <v>2.175</v>
      </c>
      <c r="K23" s="66">
        <f>$J23*C23</f>
        <v>2.15325</v>
      </c>
      <c r="L23" s="67">
        <f t="shared" si="0"/>
        <v>169.64999999999998</v>
      </c>
      <c r="M23" s="68">
        <f t="shared" si="0"/>
        <v>7.829999999999999</v>
      </c>
      <c r="N23" s="68">
        <f t="shared" si="0"/>
        <v>2.61</v>
      </c>
      <c r="O23" s="68">
        <f t="shared" si="0"/>
        <v>2.3925</v>
      </c>
      <c r="P23" s="68">
        <f t="shared" si="0"/>
        <v>7.612499999999999</v>
      </c>
      <c r="Q23" s="68">
        <f t="shared" si="0"/>
        <v>54.809999999999995</v>
      </c>
      <c r="R23" s="69"/>
      <c r="S23" s="69"/>
      <c r="T23" s="69"/>
      <c r="U23" s="3"/>
      <c r="V23" s="4"/>
      <c r="W23" s="5"/>
      <c r="X23" s="1"/>
      <c r="Y23" s="1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ht="12.75">
      <c r="A24" s="197" t="s">
        <v>36</v>
      </c>
      <c r="B24" s="198"/>
      <c r="C24" s="22">
        <v>3</v>
      </c>
      <c r="D24" s="19"/>
      <c r="E24" s="23"/>
      <c r="F24" s="21"/>
      <c r="G24" s="21"/>
      <c r="H24" s="21"/>
      <c r="I24" s="21"/>
      <c r="J24" s="66">
        <f>C13</f>
        <v>0.08</v>
      </c>
      <c r="K24" s="66">
        <f>$J24*C24</f>
        <v>0.24</v>
      </c>
      <c r="L24" s="67">
        <f t="shared" si="0"/>
        <v>0</v>
      </c>
      <c r="M24" s="68">
        <f t="shared" si="0"/>
        <v>0</v>
      </c>
      <c r="N24" s="68">
        <f t="shared" si="0"/>
        <v>0</v>
      </c>
      <c r="O24" s="68">
        <f t="shared" si="0"/>
        <v>0</v>
      </c>
      <c r="P24" s="68">
        <f t="shared" si="0"/>
        <v>0</v>
      </c>
      <c r="Q24" s="68">
        <f t="shared" si="0"/>
        <v>0</v>
      </c>
      <c r="R24" s="69"/>
      <c r="S24" s="69"/>
      <c r="T24" s="69"/>
      <c r="U24" s="140" t="s">
        <v>37</v>
      </c>
      <c r="V24" s="140" t="s">
        <v>38</v>
      </c>
      <c r="W24" s="140" t="s">
        <v>39</v>
      </c>
      <c r="X24" s="1"/>
      <c r="Y24" s="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3" ht="12.75" customHeight="1">
      <c r="A25" s="199" t="s">
        <v>40</v>
      </c>
      <c r="B25" s="200"/>
      <c r="C25" s="200"/>
      <c r="D25" s="200"/>
      <c r="E25" s="200"/>
      <c r="F25" s="200"/>
      <c r="G25" s="200"/>
      <c r="H25" s="200"/>
      <c r="I25" s="201"/>
      <c r="J25" s="60">
        <f aca="true" t="shared" si="1" ref="J25:Q25">SUM(J20:J24)</f>
        <v>13.296000000000001</v>
      </c>
      <c r="K25" s="60">
        <f t="shared" si="1"/>
        <v>9.329289999999999</v>
      </c>
      <c r="L25" s="64">
        <f t="shared" si="1"/>
        <v>1048.2820000000002</v>
      </c>
      <c r="M25" s="63">
        <f t="shared" si="1"/>
        <v>46.4786</v>
      </c>
      <c r="N25" s="63">
        <f t="shared" si="1"/>
        <v>49.6524</v>
      </c>
      <c r="O25" s="63">
        <f t="shared" si="1"/>
        <v>27.052799999999998</v>
      </c>
      <c r="P25" s="63">
        <f t="shared" si="1"/>
        <v>66.5665</v>
      </c>
      <c r="Q25" s="63">
        <f t="shared" si="1"/>
        <v>375.17400000000004</v>
      </c>
      <c r="R25" s="72"/>
      <c r="S25" s="72"/>
      <c r="T25" s="72"/>
      <c r="U25" s="141">
        <f>L25/K25</f>
        <v>112.36460652418354</v>
      </c>
      <c r="V25" s="142">
        <f>N25/M25</f>
        <v>1.068285189312931</v>
      </c>
      <c r="W25" s="143">
        <f>P25/Q25</f>
        <v>0.1774283399169452</v>
      </c>
      <c r="X25" s="1"/>
      <c r="Y25" s="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1:53" ht="12.75">
      <c r="A26" s="8"/>
      <c r="B26" s="73"/>
      <c r="C26" s="73"/>
      <c r="D26" s="73"/>
      <c r="E26" s="73"/>
      <c r="F26" s="73"/>
      <c r="G26" s="73"/>
      <c r="H26" s="73"/>
      <c r="I26" s="74"/>
      <c r="J26" s="74"/>
      <c r="K26" s="9"/>
      <c r="L26" s="36"/>
      <c r="M26" s="36"/>
      <c r="N26" s="36"/>
      <c r="O26" s="36"/>
      <c r="P26" s="36"/>
      <c r="Q26" s="9"/>
      <c r="R26" s="9"/>
      <c r="S26" s="9"/>
      <c r="T26" s="75"/>
      <c r="U26" s="76"/>
      <c r="V26" s="76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53" ht="12.75">
      <c r="A27" s="8"/>
      <c r="B27" s="73"/>
      <c r="C27" s="73"/>
      <c r="D27" s="73"/>
      <c r="E27" s="73"/>
      <c r="F27" s="73"/>
      <c r="G27" s="73"/>
      <c r="H27" s="73"/>
      <c r="I27" s="74"/>
      <c r="J27" s="74"/>
      <c r="K27" s="9"/>
      <c r="L27" s="36"/>
      <c r="M27" s="36"/>
      <c r="N27" s="36"/>
      <c r="O27" s="36"/>
      <c r="P27" s="36"/>
      <c r="Q27" s="9"/>
      <c r="R27" s="9"/>
      <c r="S27" s="9"/>
      <c r="T27" s="75"/>
      <c r="U27" s="76"/>
      <c r="V27" s="76"/>
      <c r="W27" s="77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53" ht="12.75" customHeight="1">
      <c r="A28" s="202" t="s">
        <v>41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54" ht="12.75">
      <c r="A29" s="202"/>
      <c r="B29" s="205"/>
      <c r="C29" s="205"/>
      <c r="D29" s="205"/>
      <c r="E29" s="205"/>
      <c r="F29" s="205"/>
      <c r="G29" s="206"/>
      <c r="H29" s="207"/>
      <c r="I29" s="210" t="s">
        <v>42</v>
      </c>
      <c r="J29" s="211"/>
      <c r="K29" s="68" t="s">
        <v>16</v>
      </c>
      <c r="L29" s="68" t="s">
        <v>17</v>
      </c>
      <c r="M29" s="68" t="s">
        <v>18</v>
      </c>
      <c r="N29" s="68" t="s">
        <v>19</v>
      </c>
      <c r="O29" s="68" t="s">
        <v>20</v>
      </c>
      <c r="P29" s="68" t="s">
        <v>21</v>
      </c>
      <c r="Q29" s="68" t="s">
        <v>22</v>
      </c>
      <c r="R29" s="68" t="s">
        <v>24</v>
      </c>
      <c r="S29" s="68" t="s">
        <v>25</v>
      </c>
      <c r="T29" s="78" t="s">
        <v>26</v>
      </c>
      <c r="U29" s="134" t="s">
        <v>43</v>
      </c>
      <c r="V29" s="132" t="s">
        <v>44</v>
      </c>
      <c r="W29" s="132" t="s">
        <v>45</v>
      </c>
      <c r="X29" s="132" t="s">
        <v>46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1:54" ht="12.75">
      <c r="A30" s="208"/>
      <c r="B30" s="179"/>
      <c r="C30" s="179"/>
      <c r="D30" s="179"/>
      <c r="E30" s="179"/>
      <c r="F30" s="179"/>
      <c r="G30" s="164"/>
      <c r="H30" s="209"/>
      <c r="I30" s="61" t="s">
        <v>47</v>
      </c>
      <c r="J30" s="61" t="s">
        <v>48</v>
      </c>
      <c r="K30" s="63"/>
      <c r="L30" s="64" t="s">
        <v>28</v>
      </c>
      <c r="M30" s="63" t="s">
        <v>28</v>
      </c>
      <c r="N30" s="63" t="s">
        <v>28</v>
      </c>
      <c r="O30" s="63" t="s">
        <v>28</v>
      </c>
      <c r="P30" s="63" t="s">
        <v>29</v>
      </c>
      <c r="Q30" s="63" t="s">
        <v>29</v>
      </c>
      <c r="R30" s="63" t="s">
        <v>31</v>
      </c>
      <c r="S30" s="65" t="s">
        <v>31</v>
      </c>
      <c r="T30" s="65" t="s">
        <v>31</v>
      </c>
      <c r="U30" s="135" t="s">
        <v>49</v>
      </c>
      <c r="V30" s="135" t="s">
        <v>49</v>
      </c>
      <c r="W30" s="135" t="s">
        <v>50</v>
      </c>
      <c r="X30" s="136" t="s">
        <v>49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</row>
    <row r="31" spans="1:54" ht="12.75" customHeight="1">
      <c r="A31" s="212" t="s">
        <v>51</v>
      </c>
      <c r="B31" s="212"/>
      <c r="C31" s="212"/>
      <c r="D31" s="212"/>
      <c r="E31" s="212"/>
      <c r="F31" s="202"/>
      <c r="G31" s="81"/>
      <c r="H31" s="82"/>
      <c r="I31" s="79"/>
      <c r="J31" s="83"/>
      <c r="K31" s="26">
        <v>9.3</v>
      </c>
      <c r="L31" s="27">
        <v>1044</v>
      </c>
      <c r="M31" s="28">
        <v>54</v>
      </c>
      <c r="N31" s="28">
        <v>61</v>
      </c>
      <c r="O31" s="28">
        <v>12</v>
      </c>
      <c r="P31" s="28">
        <v>145</v>
      </c>
      <c r="Q31" s="28">
        <v>725</v>
      </c>
      <c r="R31" s="29">
        <v>50800</v>
      </c>
      <c r="S31" s="29">
        <v>12300</v>
      </c>
      <c r="T31" s="30">
        <v>725</v>
      </c>
      <c r="U31" s="137">
        <f>L31/K31</f>
        <v>112.25806451612902</v>
      </c>
      <c r="V31" s="138">
        <f>N31/M31</f>
        <v>1.1296296296296295</v>
      </c>
      <c r="W31" s="138">
        <f>P31/Q31</f>
        <v>0.2</v>
      </c>
      <c r="X31" s="138">
        <f>R31/S31</f>
        <v>4.130081300813008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ht="12.75" customHeight="1">
      <c r="A32" s="85"/>
      <c r="B32" s="8"/>
      <c r="C32" s="8"/>
      <c r="D32" s="8"/>
      <c r="E32" s="8"/>
      <c r="F32" s="213" t="s">
        <v>52</v>
      </c>
      <c r="G32" s="214"/>
      <c r="H32" s="215"/>
      <c r="I32" s="24">
        <v>12</v>
      </c>
      <c r="J32" s="25">
        <v>16.5</v>
      </c>
      <c r="K32" s="80"/>
      <c r="L32" s="86"/>
      <c r="M32" s="87"/>
      <c r="N32" s="87"/>
      <c r="O32" s="87"/>
      <c r="P32" s="87"/>
      <c r="Q32" s="87"/>
      <c r="R32" s="86"/>
      <c r="S32" s="86"/>
      <c r="T32" s="88"/>
      <c r="U32" s="89"/>
      <c r="V32" s="90"/>
      <c r="W32" s="90"/>
      <c r="X32" s="90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</row>
    <row r="33" spans="1:54" ht="12.75" customHeight="1">
      <c r="A33" s="91"/>
      <c r="B33" s="92"/>
      <c r="C33" s="92"/>
      <c r="D33" s="6"/>
      <c r="E33" s="6"/>
      <c r="F33" s="6" t="s">
        <v>53</v>
      </c>
      <c r="G33" s="6"/>
      <c r="H33" s="93"/>
      <c r="I33" s="80">
        <f>K31/I32</f>
        <v>0.775</v>
      </c>
      <c r="J33" s="80">
        <f>K31/J32</f>
        <v>0.5636363636363637</v>
      </c>
      <c r="K33" s="80"/>
      <c r="L33" s="86"/>
      <c r="M33" s="87"/>
      <c r="N33" s="87"/>
      <c r="O33" s="87"/>
      <c r="P33" s="87"/>
      <c r="Q33" s="87"/>
      <c r="R33" s="86"/>
      <c r="S33" s="86"/>
      <c r="T33" s="88"/>
      <c r="U33" s="94"/>
      <c r="V33" s="90"/>
      <c r="W33" s="90"/>
      <c r="X33" s="9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4" ht="12.75" customHeight="1">
      <c r="A34" s="96"/>
      <c r="B34" s="97"/>
      <c r="C34" s="97"/>
      <c r="D34" s="7"/>
      <c r="E34" s="7"/>
      <c r="F34" s="7" t="s">
        <v>54</v>
      </c>
      <c r="G34" s="7"/>
      <c r="H34" s="98"/>
      <c r="I34" s="64">
        <f>L31/I32</f>
        <v>87</v>
      </c>
      <c r="J34" s="64">
        <f>L31/J32</f>
        <v>63.27272727272727</v>
      </c>
      <c r="K34" s="60"/>
      <c r="L34" s="64"/>
      <c r="M34" s="63"/>
      <c r="N34" s="63"/>
      <c r="O34" s="63"/>
      <c r="P34" s="63"/>
      <c r="Q34" s="63"/>
      <c r="R34" s="64"/>
      <c r="S34" s="64"/>
      <c r="T34" s="99"/>
      <c r="U34" s="100"/>
      <c r="V34" s="90"/>
      <c r="W34" s="90"/>
      <c r="X34" s="9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4" ht="12.75">
      <c r="A35" s="91"/>
      <c r="B35" s="92"/>
      <c r="C35" s="92"/>
      <c r="D35" s="8"/>
      <c r="E35" s="8"/>
      <c r="F35" s="8"/>
      <c r="G35" s="9"/>
      <c r="H35" s="9"/>
      <c r="I35" s="9"/>
      <c r="J35" s="101"/>
      <c r="K35" s="68" t="s">
        <v>16</v>
      </c>
      <c r="L35" s="68" t="s">
        <v>17</v>
      </c>
      <c r="M35" s="68" t="s">
        <v>18</v>
      </c>
      <c r="N35" s="68" t="s">
        <v>19</v>
      </c>
      <c r="O35" s="68" t="s">
        <v>20</v>
      </c>
      <c r="P35" s="68" t="s">
        <v>21</v>
      </c>
      <c r="Q35" s="68" t="s">
        <v>22</v>
      </c>
      <c r="R35" s="68" t="s">
        <v>24</v>
      </c>
      <c r="S35" s="68" t="s">
        <v>25</v>
      </c>
      <c r="T35" s="68" t="s">
        <v>26</v>
      </c>
      <c r="U35" s="134" t="s">
        <v>43</v>
      </c>
      <c r="V35" s="84"/>
      <c r="W35" s="84"/>
      <c r="X35" s="102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4" ht="12.75">
      <c r="A36" s="91"/>
      <c r="B36" s="92"/>
      <c r="C36" s="92"/>
      <c r="D36" s="8"/>
      <c r="E36" s="8"/>
      <c r="F36" s="8"/>
      <c r="G36" s="9"/>
      <c r="H36" s="9"/>
      <c r="I36" s="9"/>
      <c r="J36" s="101"/>
      <c r="K36" s="63"/>
      <c r="L36" s="64" t="s">
        <v>28</v>
      </c>
      <c r="M36" s="63" t="s">
        <v>28</v>
      </c>
      <c r="N36" s="63" t="s">
        <v>28</v>
      </c>
      <c r="O36" s="63" t="s">
        <v>28</v>
      </c>
      <c r="P36" s="63" t="s">
        <v>29</v>
      </c>
      <c r="Q36" s="63" t="s">
        <v>29</v>
      </c>
      <c r="R36" s="63" t="s">
        <v>31</v>
      </c>
      <c r="S36" s="65" t="s">
        <v>31</v>
      </c>
      <c r="T36" s="63" t="s">
        <v>31</v>
      </c>
      <c r="U36" s="135" t="s">
        <v>55</v>
      </c>
      <c r="V36" s="90"/>
      <c r="W36" s="90"/>
      <c r="X36" s="9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</row>
    <row r="37" spans="1:54" ht="12.75" customHeight="1">
      <c r="A37" s="218" t="s">
        <v>56</v>
      </c>
      <c r="B37" s="219"/>
      <c r="C37" s="219"/>
      <c r="D37" s="219"/>
      <c r="E37" s="219"/>
      <c r="F37" s="219"/>
      <c r="G37" s="219"/>
      <c r="H37" s="219"/>
      <c r="I37" s="219"/>
      <c r="J37" s="176"/>
      <c r="K37" s="103">
        <f aca="true" t="shared" si="2" ref="K37:T37">K25-K31</f>
        <v>0.029289999999997818</v>
      </c>
      <c r="L37" s="104">
        <f t="shared" si="2"/>
        <v>4.282000000000153</v>
      </c>
      <c r="M37" s="105">
        <f t="shared" si="2"/>
        <v>-7.5214</v>
      </c>
      <c r="N37" s="105">
        <f t="shared" si="2"/>
        <v>-11.3476</v>
      </c>
      <c r="O37" s="105">
        <f t="shared" si="2"/>
        <v>15.052799999999998</v>
      </c>
      <c r="P37" s="105">
        <f t="shared" si="2"/>
        <v>-78.4335</v>
      </c>
      <c r="Q37" s="105">
        <f t="shared" si="2"/>
        <v>-349.82599999999996</v>
      </c>
      <c r="R37" s="106">
        <f t="shared" si="2"/>
        <v>-50800</v>
      </c>
      <c r="S37" s="106">
        <f t="shared" si="2"/>
        <v>-12300</v>
      </c>
      <c r="T37" s="106">
        <f t="shared" si="2"/>
        <v>-725</v>
      </c>
      <c r="U37" s="139">
        <f>L37/K37</f>
        <v>146.19324001367264</v>
      </c>
      <c r="V37" s="90"/>
      <c r="W37" s="90"/>
      <c r="X37" s="9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4" ht="12.75" customHeight="1">
      <c r="A38" s="220" t="s">
        <v>57</v>
      </c>
      <c r="B38" s="179"/>
      <c r="C38" s="179"/>
      <c r="D38" s="179"/>
      <c r="E38" s="179"/>
      <c r="F38" s="179"/>
      <c r="G38" s="179"/>
      <c r="H38" s="179"/>
      <c r="I38" s="179"/>
      <c r="J38" s="209"/>
      <c r="K38" s="107">
        <f>K37/K31</f>
        <v>0.003149462365591163</v>
      </c>
      <c r="L38" s="107">
        <f aca="true" t="shared" si="3" ref="L38:T38">L37/L31</f>
        <v>0.0041015325670499545</v>
      </c>
      <c r="M38" s="107">
        <f t="shared" si="3"/>
        <v>-0.13928518518518518</v>
      </c>
      <c r="N38" s="107">
        <f t="shared" si="3"/>
        <v>-0.18602622950819672</v>
      </c>
      <c r="O38" s="107">
        <f t="shared" si="3"/>
        <v>1.2543999999999997</v>
      </c>
      <c r="P38" s="107">
        <f t="shared" si="3"/>
        <v>-0.5409206896551724</v>
      </c>
      <c r="Q38" s="107">
        <f t="shared" si="3"/>
        <v>-0.4825186206896551</v>
      </c>
      <c r="R38" s="107">
        <f t="shared" si="3"/>
        <v>-1</v>
      </c>
      <c r="S38" s="107">
        <f t="shared" si="3"/>
        <v>-1</v>
      </c>
      <c r="T38" s="107">
        <f t="shared" si="3"/>
        <v>-1</v>
      </c>
      <c r="U38" s="47"/>
      <c r="V38" s="47"/>
      <c r="W38" s="47"/>
      <c r="X38" s="47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3" ht="15">
      <c r="A39" s="108"/>
      <c r="B39" s="109"/>
      <c r="C39" s="109"/>
      <c r="D39" s="109"/>
      <c r="E39" s="109"/>
      <c r="F39" s="109"/>
      <c r="G39" s="109"/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1"/>
      <c r="U39" s="111"/>
      <c r="V39" s="111"/>
      <c r="W39" s="11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</row>
    <row r="40" spans="1:53" ht="12.75">
      <c r="A40" s="91"/>
      <c r="B40" s="92"/>
      <c r="C40" s="92"/>
      <c r="D40" s="92"/>
      <c r="E40" s="92"/>
      <c r="F40" s="92"/>
      <c r="G40" s="92"/>
      <c r="H40" s="9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"/>
      <c r="U40" s="1"/>
      <c r="V40" s="1"/>
      <c r="W40" s="114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</row>
    <row r="41" spans="1:53" ht="15" customHeight="1">
      <c r="A41" s="202" t="s">
        <v>58</v>
      </c>
      <c r="B41" s="203"/>
      <c r="C41" s="203"/>
      <c r="D41" s="203"/>
      <c r="E41" s="203"/>
      <c r="F41" s="203"/>
      <c r="G41" s="203"/>
      <c r="H41" s="203"/>
      <c r="I41" s="112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  <c r="U41" s="111"/>
      <c r="V41" s="111"/>
      <c r="W41" s="5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</row>
    <row r="42" spans="1:53" ht="25.5">
      <c r="A42" s="79" t="s">
        <v>18</v>
      </c>
      <c r="B42" s="79" t="s">
        <v>19</v>
      </c>
      <c r="C42" s="79" t="s">
        <v>20</v>
      </c>
      <c r="D42" s="79" t="s">
        <v>21</v>
      </c>
      <c r="E42" s="79" t="s">
        <v>22</v>
      </c>
      <c r="F42" s="79">
        <v>580000</v>
      </c>
      <c r="G42" s="79">
        <v>85000</v>
      </c>
      <c r="H42" s="79">
        <v>11000</v>
      </c>
      <c r="I42" s="79" t="s">
        <v>5</v>
      </c>
      <c r="J42" s="110"/>
      <c r="K42" s="110"/>
      <c r="L42" s="79" t="s">
        <v>18</v>
      </c>
      <c r="M42" s="79" t="s">
        <v>19</v>
      </c>
      <c r="N42" s="79" t="s">
        <v>20</v>
      </c>
      <c r="O42" s="79" t="s">
        <v>21</v>
      </c>
      <c r="P42" s="79" t="s">
        <v>22</v>
      </c>
      <c r="Q42" s="79" t="s">
        <v>24</v>
      </c>
      <c r="R42" s="115" t="s">
        <v>25</v>
      </c>
      <c r="S42" s="79" t="s">
        <v>26</v>
      </c>
      <c r="T42" s="66" t="s">
        <v>59</v>
      </c>
      <c r="U42" s="132" t="s">
        <v>60</v>
      </c>
      <c r="V42" s="132" t="s">
        <v>61</v>
      </c>
      <c r="W42" s="116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</row>
    <row r="43" spans="1:53" ht="12.75">
      <c r="A43" s="61" t="s">
        <v>62</v>
      </c>
      <c r="B43" s="61" t="s">
        <v>62</v>
      </c>
      <c r="C43" s="61" t="s">
        <v>62</v>
      </c>
      <c r="D43" s="61" t="s">
        <v>63</v>
      </c>
      <c r="E43" s="61" t="s">
        <v>63</v>
      </c>
      <c r="F43" s="61" t="s">
        <v>64</v>
      </c>
      <c r="G43" s="61" t="s">
        <v>64</v>
      </c>
      <c r="H43" s="117" t="s">
        <v>64</v>
      </c>
      <c r="I43" s="61" t="s">
        <v>65</v>
      </c>
      <c r="J43" s="118"/>
      <c r="K43" s="118"/>
      <c r="L43" s="63" t="s">
        <v>28</v>
      </c>
      <c r="M43" s="63" t="s">
        <v>28</v>
      </c>
      <c r="N43" s="63" t="s">
        <v>28</v>
      </c>
      <c r="O43" s="63" t="s">
        <v>29</v>
      </c>
      <c r="P43" s="63" t="s">
        <v>29</v>
      </c>
      <c r="Q43" s="63" t="s">
        <v>31</v>
      </c>
      <c r="R43" s="65" t="s">
        <v>31</v>
      </c>
      <c r="S43" s="65" t="s">
        <v>31</v>
      </c>
      <c r="T43" s="54" t="s">
        <v>66</v>
      </c>
      <c r="U43" s="133" t="s">
        <v>66</v>
      </c>
      <c r="V43" s="133" t="s">
        <v>66</v>
      </c>
      <c r="W43" s="47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</row>
    <row r="44" spans="1:53" ht="12.75" customHeight="1">
      <c r="A44" s="31">
        <v>80</v>
      </c>
      <c r="B44" s="15">
        <v>160</v>
      </c>
      <c r="C44" s="15">
        <v>0</v>
      </c>
      <c r="D44" s="15">
        <v>800</v>
      </c>
      <c r="E44" s="15">
        <v>3800</v>
      </c>
      <c r="F44" s="15">
        <v>490000</v>
      </c>
      <c r="G44" s="15">
        <v>120000</v>
      </c>
      <c r="H44" s="32">
        <v>7000</v>
      </c>
      <c r="I44" s="32">
        <v>0.11</v>
      </c>
      <c r="J44" s="221" t="s">
        <v>67</v>
      </c>
      <c r="K44" s="222"/>
      <c r="L44" s="119">
        <f>$I$44*A44</f>
        <v>8.8</v>
      </c>
      <c r="M44" s="119">
        <f aca="true" t="shared" si="4" ref="M44:S44">$I$44*B44</f>
        <v>17.6</v>
      </c>
      <c r="N44" s="119">
        <f t="shared" si="4"/>
        <v>0</v>
      </c>
      <c r="O44" s="119">
        <f t="shared" si="4"/>
        <v>88</v>
      </c>
      <c r="P44" s="119">
        <f t="shared" si="4"/>
        <v>418</v>
      </c>
      <c r="Q44" s="120">
        <f t="shared" si="4"/>
        <v>53900</v>
      </c>
      <c r="R44" s="120">
        <f t="shared" si="4"/>
        <v>13200</v>
      </c>
      <c r="S44" s="120">
        <f t="shared" si="4"/>
        <v>770</v>
      </c>
      <c r="T44" s="66">
        <f>M45/L45</f>
        <v>1.2166082353749914</v>
      </c>
      <c r="U44" s="132">
        <f>O45/P45</f>
        <v>0.19487086061822503</v>
      </c>
      <c r="V44" s="132">
        <f>Q45/R45</f>
        <v>4.083333333333333</v>
      </c>
      <c r="W44" s="59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</row>
    <row r="45" spans="1:53" ht="12.75" customHeight="1">
      <c r="A45" s="91"/>
      <c r="B45" s="121"/>
      <c r="C45" s="121"/>
      <c r="D45" s="121"/>
      <c r="E45" s="121"/>
      <c r="F45" s="121"/>
      <c r="G45" s="121"/>
      <c r="H45" s="121"/>
      <c r="I45" s="121"/>
      <c r="J45" s="223" t="s">
        <v>68</v>
      </c>
      <c r="K45" s="224"/>
      <c r="L45" s="122">
        <f>L44+M25</f>
        <v>55.2786</v>
      </c>
      <c r="M45" s="122">
        <f>M44+N25</f>
        <v>67.2524</v>
      </c>
      <c r="N45" s="122">
        <f>N44+O25</f>
        <v>27.052799999999998</v>
      </c>
      <c r="O45" s="122">
        <f>O44+P25</f>
        <v>154.56650000000002</v>
      </c>
      <c r="P45" s="122">
        <f>P44+Q25</f>
        <v>793.174</v>
      </c>
      <c r="Q45" s="123">
        <f>Q44</f>
        <v>53900</v>
      </c>
      <c r="R45" s="123">
        <f>R44</f>
        <v>13200</v>
      </c>
      <c r="S45" s="123">
        <f>S44</f>
        <v>770</v>
      </c>
      <c r="T45" s="124"/>
      <c r="U45" s="124"/>
      <c r="V45" s="124"/>
      <c r="W45" s="59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</row>
    <row r="46" spans="1:53" ht="12.75">
      <c r="A46" s="91"/>
      <c r="B46" s="121"/>
      <c r="C46" s="121"/>
      <c r="D46" s="121"/>
      <c r="E46" s="121"/>
      <c r="F46" s="121"/>
      <c r="G46" s="121"/>
      <c r="H46" s="121"/>
      <c r="I46" s="125"/>
      <c r="J46" s="225" t="s">
        <v>69</v>
      </c>
      <c r="K46" s="226"/>
      <c r="L46" s="126">
        <f aca="true" t="shared" si="5" ref="L46:S46">L45-M31</f>
        <v>1.2785999999999973</v>
      </c>
      <c r="M46" s="126">
        <f t="shared" si="5"/>
        <v>6.252399999999994</v>
      </c>
      <c r="N46" s="126">
        <f t="shared" si="5"/>
        <v>15.052799999999998</v>
      </c>
      <c r="O46" s="126">
        <f t="shared" si="5"/>
        <v>9.566500000000019</v>
      </c>
      <c r="P46" s="126">
        <f t="shared" si="5"/>
        <v>68.17399999999998</v>
      </c>
      <c r="Q46" s="127">
        <f t="shared" si="5"/>
        <v>3100</v>
      </c>
      <c r="R46" s="127">
        <f t="shared" si="5"/>
        <v>900</v>
      </c>
      <c r="S46" s="127">
        <f t="shared" si="5"/>
        <v>45</v>
      </c>
      <c r="T46" s="90"/>
      <c r="U46" s="90"/>
      <c r="V46" s="90"/>
      <c r="W46" s="59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</row>
    <row r="47" spans="1:53" ht="12.75">
      <c r="A47" s="96"/>
      <c r="B47" s="97"/>
      <c r="C47" s="97"/>
      <c r="D47" s="97"/>
      <c r="E47" s="97"/>
      <c r="F47" s="97"/>
      <c r="G47" s="118"/>
      <c r="H47" s="128"/>
      <c r="I47" s="129"/>
      <c r="J47" s="216" t="s">
        <v>70</v>
      </c>
      <c r="K47" s="217"/>
      <c r="L47" s="130">
        <f aca="true" t="shared" si="6" ref="L47:S47">L46/M31</f>
        <v>0.023677777777777728</v>
      </c>
      <c r="M47" s="130">
        <f t="shared" si="6"/>
        <v>0.10249836065573761</v>
      </c>
      <c r="N47" s="130">
        <f t="shared" si="6"/>
        <v>1.2543999999999997</v>
      </c>
      <c r="O47" s="130">
        <f t="shared" si="6"/>
        <v>0.06597586206896565</v>
      </c>
      <c r="P47" s="130">
        <f t="shared" si="6"/>
        <v>0.09403310344827583</v>
      </c>
      <c r="Q47" s="130">
        <f t="shared" si="6"/>
        <v>0.0610236220472441</v>
      </c>
      <c r="R47" s="130">
        <f t="shared" si="6"/>
        <v>0.07317073170731707</v>
      </c>
      <c r="S47" s="130">
        <f t="shared" si="6"/>
        <v>0.06206896551724138</v>
      </c>
      <c r="T47" s="47"/>
      <c r="U47" s="47"/>
      <c r="V47" s="47"/>
      <c r="W47" s="131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</row>
    <row r="48" spans="1:5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</row>
    <row r="49" spans="1:53" ht="12.75">
      <c r="A49" s="33" t="s">
        <v>71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</row>
    <row r="50" spans="1:53" ht="12.75">
      <c r="A50" s="33" t="s">
        <v>72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</row>
    <row r="51" spans="1:5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</row>
    <row r="52" spans="1:5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</row>
    <row r="53" spans="1:53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</row>
    <row r="54" spans="1:5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</row>
    <row r="55" spans="1:5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1:5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</row>
    <row r="57" spans="1:5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spans="1:5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</row>
    <row r="59" spans="1:5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</row>
    <row r="60" spans="1:5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spans="1:5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spans="1:5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spans="1:5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spans="1:5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5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</row>
    <row r="66" spans="1:5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</row>
    <row r="67" spans="1:5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</row>
    <row r="68" spans="1:5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</row>
    <row r="69" spans="1:5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</row>
    <row r="70" spans="1:5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5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5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5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76" spans="1:5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</row>
    <row r="77" spans="1:5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</row>
    <row r="78" spans="1:5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spans="1:5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</row>
    <row r="80" spans="1:5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</row>
    <row r="81" spans="1:5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</row>
    <row r="83" spans="1:5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</row>
    <row r="84" spans="1:5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</row>
    <row r="85" spans="1:5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</row>
    <row r="86" spans="1:5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</row>
    <row r="87" spans="1:5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</row>
    <row r="88" spans="1:5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</row>
    <row r="89" spans="1:5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</row>
    <row r="90" spans="1:5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</row>
    <row r="91" spans="1:5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</row>
    <row r="92" spans="1:5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</row>
    <row r="93" spans="1:5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</row>
    <row r="94" spans="1:5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</row>
    <row r="95" spans="1:5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</row>
    <row r="96" spans="1:5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</row>
    <row r="97" spans="1:5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</row>
    <row r="98" spans="1:5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</row>
    <row r="99" spans="1:5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</row>
    <row r="100" spans="1:5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</row>
    <row r="101" spans="1:5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</row>
    <row r="102" spans="1:5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</row>
    <row r="103" spans="1:5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</row>
    <row r="104" spans="1:5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</row>
    <row r="105" spans="1:5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</row>
    <row r="106" spans="1:5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</row>
    <row r="107" spans="1:5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</row>
    <row r="108" spans="1:5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</row>
    <row r="109" spans="1:5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</row>
    <row r="110" spans="1:5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</row>
    <row r="111" spans="1:5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</row>
    <row r="112" spans="1:5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</row>
    <row r="113" spans="1:5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</row>
    <row r="114" spans="1:5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</row>
    <row r="115" spans="1:5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</row>
    <row r="116" spans="1:5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</row>
    <row r="117" spans="1:5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</row>
    <row r="118" spans="1:5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</row>
    <row r="119" spans="1:5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</row>
    <row r="120" spans="1:5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</row>
    <row r="121" spans="1:5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</row>
    <row r="122" spans="1:5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</row>
    <row r="123" spans="1:5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</row>
    <row r="124" spans="1:5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</row>
    <row r="125" spans="1:5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</row>
    <row r="126" spans="1:5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</row>
    <row r="127" spans="1:5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</row>
    <row r="128" spans="1:5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</row>
    <row r="129" spans="1:5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</row>
    <row r="130" spans="1:53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</row>
    <row r="131" spans="1:53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</row>
    <row r="132" spans="1:53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</row>
    <row r="133" spans="1:53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</row>
    <row r="134" spans="1:53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</row>
    <row r="135" spans="1:53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</row>
    <row r="136" spans="1:53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</row>
    <row r="137" spans="1:53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</row>
    <row r="138" spans="1:53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</row>
    <row r="139" spans="1:53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</row>
    <row r="140" spans="1:53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</row>
    <row r="141" spans="1:53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</row>
    <row r="142" spans="1:53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</row>
    <row r="143" spans="1:53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</row>
    <row r="144" spans="1:53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</row>
    <row r="145" spans="1:53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</row>
    <row r="146" spans="1:53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</row>
    <row r="147" spans="1:53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</row>
    <row r="148" spans="1:53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</row>
    <row r="149" spans="1:53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</row>
    <row r="150" spans="1:53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</row>
    <row r="151" spans="1:53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</row>
    <row r="152" spans="1:53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</row>
    <row r="153" spans="1:53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</row>
    <row r="154" spans="1:53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</row>
    <row r="155" spans="1:53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</row>
    <row r="156" spans="1:53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</row>
    <row r="157" spans="1:53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</row>
    <row r="158" spans="1:53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</row>
    <row r="159" spans="1:53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</row>
    <row r="160" spans="1:53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</row>
    <row r="161" spans="1:53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</row>
    <row r="162" spans="1:53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</row>
    <row r="163" spans="1:53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</row>
    <row r="164" spans="1:53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</row>
    <row r="165" spans="1:53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</row>
    <row r="166" spans="1:53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</row>
    <row r="167" spans="1:53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</row>
    <row r="168" spans="1:53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1:53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</row>
    <row r="170" spans="1:53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</row>
    <row r="171" spans="1:53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</row>
    <row r="172" spans="1:53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</row>
    <row r="173" spans="1:53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</row>
    <row r="174" spans="1:53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</row>
    <row r="175" spans="1:53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</row>
    <row r="176" spans="1:53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</row>
    <row r="177" spans="1:53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</row>
    <row r="178" spans="1:53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</row>
    <row r="179" spans="1:53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</row>
    <row r="180" spans="1:53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</row>
    <row r="181" spans="1:53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</row>
    <row r="182" spans="1:53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</row>
    <row r="183" spans="1:53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</row>
    <row r="184" spans="1:53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</row>
    <row r="185" spans="1:53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</row>
    <row r="186" spans="1:53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</row>
    <row r="187" spans="1:53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</row>
    <row r="188" spans="1:53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</row>
    <row r="189" spans="1:53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</row>
    <row r="190" spans="1:53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</row>
    <row r="191" spans="1:53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</row>
    <row r="192" spans="1:53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</row>
    <row r="193" spans="1:53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</row>
    <row r="194" spans="1:53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</row>
    <row r="195" spans="1:53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</row>
    <row r="196" spans="1:53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</row>
    <row r="197" spans="1:53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</row>
    <row r="198" spans="1:53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</row>
    <row r="199" spans="1:53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</row>
    <row r="200" spans="1:53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</row>
    <row r="201" spans="1:53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</row>
    <row r="202" spans="1:53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</row>
    <row r="203" spans="1:53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</row>
    <row r="204" spans="1:53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</row>
    <row r="205" spans="1:53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</row>
    <row r="206" spans="1:53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</row>
    <row r="207" spans="1:53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</row>
    <row r="208" spans="1:53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</row>
    <row r="209" spans="1:53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</row>
    <row r="210" spans="1:53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</row>
    <row r="211" spans="1:53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</row>
    <row r="212" spans="1:53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</row>
    <row r="213" spans="1:53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</row>
    <row r="214" spans="1:53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</row>
    <row r="215" spans="1:53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</row>
    <row r="216" spans="1:53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</row>
    <row r="217" spans="1:53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</row>
    <row r="218" spans="1:53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</row>
    <row r="219" spans="1:53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</row>
    <row r="220" spans="1:53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</row>
    <row r="221" spans="1:53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</row>
    <row r="222" spans="1:53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</row>
    <row r="223" spans="1:53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</row>
    <row r="224" spans="1:53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</row>
    <row r="225" spans="1:53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</row>
    <row r="226" spans="1:53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</row>
    <row r="227" spans="1:53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</row>
    <row r="228" spans="1:53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</row>
    <row r="229" spans="1:53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</row>
    <row r="230" spans="1:53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</row>
    <row r="231" spans="1:53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</row>
    <row r="232" spans="1:53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</row>
    <row r="233" spans="1:53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</row>
    <row r="234" spans="1:53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</row>
    <row r="235" spans="1:53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</row>
    <row r="236" spans="1:53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</row>
    <row r="237" spans="1:53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</row>
    <row r="238" spans="1:53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</row>
    <row r="239" spans="1:53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</row>
    <row r="240" spans="1:53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</row>
    <row r="241" spans="1:53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</row>
    <row r="242" spans="1:53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</row>
    <row r="243" spans="1:53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</row>
    <row r="244" spans="1:53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</row>
    <row r="245" spans="1:53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</row>
    <row r="246" spans="1:53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</row>
    <row r="247" spans="1:53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</row>
    <row r="248" spans="1:53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</row>
    <row r="249" spans="1:53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</row>
    <row r="250" spans="1:53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</row>
    <row r="251" spans="1:53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</row>
    <row r="252" spans="1:53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</row>
    <row r="253" spans="1:53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</row>
    <row r="254" spans="1:53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</row>
    <row r="255" spans="1:53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</row>
  </sheetData>
  <sheetProtection/>
  <mergeCells count="52">
    <mergeCell ref="J47:K47"/>
    <mergeCell ref="A37:J37"/>
    <mergeCell ref="A38:J38"/>
    <mergeCell ref="A41:H41"/>
    <mergeCell ref="J44:K44"/>
    <mergeCell ref="J45:K45"/>
    <mergeCell ref="J46:K46"/>
    <mergeCell ref="A25:I25"/>
    <mergeCell ref="A28:W28"/>
    <mergeCell ref="A29:H30"/>
    <mergeCell ref="I29:J29"/>
    <mergeCell ref="A31:F31"/>
    <mergeCell ref="F32:H32"/>
    <mergeCell ref="K17:T17"/>
    <mergeCell ref="A20:B20"/>
    <mergeCell ref="A21:B21"/>
    <mergeCell ref="A22:B22"/>
    <mergeCell ref="A23:B23"/>
    <mergeCell ref="A24:B24"/>
    <mergeCell ref="A13:B13"/>
    <mergeCell ref="C13:D13"/>
    <mergeCell ref="E13:G13"/>
    <mergeCell ref="H13:I13"/>
    <mergeCell ref="A16:H16"/>
    <mergeCell ref="A17:B19"/>
    <mergeCell ref="A11:B11"/>
    <mergeCell ref="C11:D11"/>
    <mergeCell ref="E11:G11"/>
    <mergeCell ref="H11:I11"/>
    <mergeCell ref="A12:B12"/>
    <mergeCell ref="C12:D12"/>
    <mergeCell ref="E12:G12"/>
    <mergeCell ref="H12:I12"/>
    <mergeCell ref="H8:I8"/>
    <mergeCell ref="A9:B9"/>
    <mergeCell ref="C9:D9"/>
    <mergeCell ref="E9:G9"/>
    <mergeCell ref="H9:I9"/>
    <mergeCell ref="A10:B10"/>
    <mergeCell ref="C10:D10"/>
    <mergeCell ref="E10:G10"/>
    <mergeCell ref="H10:I10"/>
    <mergeCell ref="A3:J3"/>
    <mergeCell ref="A5:K5"/>
    <mergeCell ref="A6:B8"/>
    <mergeCell ref="C6:D6"/>
    <mergeCell ref="E6:G6"/>
    <mergeCell ref="H6:I6"/>
    <mergeCell ref="C7:D7"/>
    <mergeCell ref="H7:I7"/>
    <mergeCell ref="C8:D8"/>
    <mergeCell ref="E8:G8"/>
  </mergeCells>
  <printOptions/>
  <pageMargins left="0.13" right="0.13" top="0.5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2012-01-16T13:06:52Z</dcterms:created>
  <dcterms:modified xsi:type="dcterms:W3CDTF">2012-03-16T16:37:53Z</dcterms:modified>
  <cp:category/>
  <cp:version/>
  <cp:contentType/>
  <cp:contentStatus/>
</cp:coreProperties>
</file>